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<sst xmlns="http://schemas.openxmlformats.org/spreadsheetml/2006/main" count="52" uniqueCount="42">
  <si>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рабочие дни</t>
  </si>
  <si>
    <t xml:space="preserve">Месяц, </t>
  </si>
  <si>
    <t xml:space="preserve">  40-часовая рабочая неделя</t>
  </si>
  <si>
    <t xml:space="preserve">  36-часовая рабочая неделя</t>
  </si>
  <si>
    <t>квартал,</t>
  </si>
  <si>
    <t>График работы</t>
  </si>
  <si>
    <t xml:space="preserve">полугодие </t>
  </si>
  <si>
    <t xml:space="preserve">  с 1-го числа  </t>
  </si>
  <si>
    <t xml:space="preserve">с 1-го числа </t>
  </si>
  <si>
    <t xml:space="preserve">9 месяцев, </t>
  </si>
  <si>
    <t xml:space="preserve">до конца месяца </t>
  </si>
  <si>
    <t xml:space="preserve">год </t>
  </si>
  <si>
    <t xml:space="preserve">  пятидневка </t>
  </si>
  <si>
    <t xml:space="preserve">шестидневка </t>
  </si>
  <si>
    <t>дни</t>
  </si>
  <si>
    <t xml:space="preserve">часы </t>
  </si>
  <si>
    <t>часы</t>
  </si>
  <si>
    <t>февраль</t>
  </si>
  <si>
    <t xml:space="preserve">I квартал </t>
  </si>
  <si>
    <t>апрель</t>
  </si>
  <si>
    <t>июнь</t>
  </si>
  <si>
    <t>II квартал</t>
  </si>
  <si>
    <t>I полугодие</t>
  </si>
  <si>
    <t>III квартал</t>
  </si>
  <si>
    <t>9 месяцев</t>
  </si>
  <si>
    <t>ноябрь</t>
  </si>
  <si>
    <t xml:space="preserve">IV квартал </t>
  </si>
  <si>
    <t>Год</t>
  </si>
  <si>
    <t xml:space="preserve">Среднемесячный баланс </t>
  </si>
  <si>
    <t>сентябрь</t>
  </si>
  <si>
    <t>октябрь</t>
  </si>
  <si>
    <t>количество дней</t>
  </si>
  <si>
    <t>календар-ные дни</t>
  </si>
  <si>
    <t>календарные дни без учета праздничных дней</t>
  </si>
  <si>
    <r>
      <t>*</t>
    </r>
    <r>
      <rPr>
        <i/>
        <sz val="10"/>
        <rFont val="Arial Narrow"/>
        <family val="2"/>
      </rPr>
      <t xml:space="preserve"> При совпадении праздничных дней с выходными выходным днем является следующий после праздничного рабочий день.</t>
    </r>
  </si>
  <si>
    <t>июль</t>
  </si>
  <si>
    <t>август</t>
  </si>
  <si>
    <t>март</t>
  </si>
  <si>
    <t>декабрь*</t>
  </si>
  <si>
    <t xml:space="preserve">Баланс  рабочего  времени  на  2018  год  </t>
  </si>
  <si>
    <t>январь</t>
  </si>
  <si>
    <t>май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</si>
</sst>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000000"/>
    <numFmt numFmtId="196" formatCode="0.000000"/>
    <numFmt numFmtId="197" formatCode="0.00000"/>
    <numFmt numFmtId="198" formatCode="0.0000"/>
    <numFmt numFmtId="199" formatCode="0.000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3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54"/>
      <color indexed="9"/>
      <name val="Calibri"/>
      <family val="0"/>
    </font>
    <font>
      <b/>
      <sz val="90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194" fontId="2" fillId="0" borderId="30" xfId="0" applyNumberFormat="1" applyFont="1" applyFill="1" applyBorder="1" applyAlignment="1">
      <alignment horizontal="center" vertical="center"/>
    </xf>
    <xf numFmtId="194" fontId="2" fillId="0" borderId="13" xfId="0" applyNumberFormat="1" applyFont="1" applyFill="1" applyBorder="1" applyAlignment="1">
      <alignment horizontal="center" vertical="center"/>
    </xf>
    <xf numFmtId="194" fontId="2" fillId="0" borderId="31" xfId="0" applyNumberFormat="1" applyFont="1" applyFill="1" applyBorder="1" applyAlignment="1">
      <alignment horizontal="center" vertical="center"/>
    </xf>
    <xf numFmtId="194" fontId="2" fillId="0" borderId="32" xfId="0" applyNumberFormat="1" applyFont="1" applyFill="1" applyBorder="1" applyAlignment="1">
      <alignment horizontal="center" vertical="center"/>
    </xf>
    <xf numFmtId="194" fontId="2" fillId="0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1" fontId="3" fillId="33" borderId="0" xfId="0" applyNumberFormat="1" applyFont="1" applyFill="1" applyAlignment="1">
      <alignment wrapText="1"/>
    </xf>
    <xf numFmtId="0" fontId="1" fillId="0" borderId="18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9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94" fontId="2" fillId="33" borderId="3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276225</xdr:colOff>
      <xdr:row>3</xdr:row>
      <xdr:rowOff>76200</xdr:rowOff>
    </xdr:from>
    <xdr:ext cx="7077075" cy="2152650"/>
    <xdr:sp>
      <xdr:nvSpPr>
        <xdr:cNvPr id="1" name="Прямоугольник 1"/>
        <xdr:cNvSpPr>
          <a:spLocks/>
        </xdr:cNvSpPr>
      </xdr:nvSpPr>
      <xdr:spPr>
        <a:xfrm>
          <a:off x="7267575" y="666750"/>
          <a:ext cx="7077075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</a:rPr>
            <a:t>
</a:t>
          </a:r>
          <a:r>
            <a:rPr lang="en-US" cap="none" sz="5400" b="1" i="0" u="none" baseline="0">
              <a:solidFill>
                <a:srgbClr val="FFFFFF"/>
              </a:solidFill>
            </a:rPr>
            <a:t>
</a:t>
          </a:r>
          <a:r>
            <a:rPr lang="en-US" cap="none" sz="9000" b="1" i="0" u="none" baseline="0">
              <a:solidFill>
                <a:srgbClr val="FFFFFF"/>
              </a:solidFill>
            </a:rPr>
            <a:t>Учет</a:t>
          </a:r>
          <a:r>
            <a:rPr lang="en-US" cap="none" sz="9000" b="1" i="0" u="none" baseline="0">
              <a:solidFill>
                <a:srgbClr val="FFFFFF"/>
              </a:solidFill>
            </a:rPr>
            <a:t>.kz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D16" sqref="D16"/>
    </sheetView>
  </sheetViews>
  <sheetFormatPr defaultColWidth="9.140625" defaultRowHeight="12.75"/>
  <cols>
    <col min="1" max="1" width="4.28125" style="45" customWidth="1"/>
    <col min="2" max="2" width="22.421875" style="45" customWidth="1"/>
    <col min="3" max="3" width="14.57421875" style="45" customWidth="1"/>
    <col min="4" max="4" width="13.57421875" style="69" customWidth="1"/>
    <col min="5" max="5" width="9.140625" style="45" customWidth="1"/>
    <col min="6" max="6" width="10.8515625" style="45" customWidth="1"/>
    <col min="7" max="7" width="9.140625" style="45" customWidth="1"/>
    <col min="8" max="8" width="11.7109375" style="45" customWidth="1"/>
    <col min="9" max="9" width="9.140625" style="45" customWidth="1"/>
    <col min="10" max="10" width="10.57421875" style="45" customWidth="1"/>
    <col min="11" max="11" width="9.140625" style="45" customWidth="1"/>
    <col min="12" max="12" width="10.7109375" style="45" customWidth="1"/>
    <col min="13" max="16384" width="9.140625" style="45" customWidth="1"/>
  </cols>
  <sheetData>
    <row r="1" spans="1:12" ht="15">
      <c r="A1" s="1"/>
      <c r="B1" s="2"/>
      <c r="C1" s="2"/>
      <c r="D1" s="46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1"/>
      <c r="B2" s="82" t="s">
        <v>39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5.75" thickBot="1">
      <c r="A3" s="1"/>
      <c r="B3" s="2"/>
      <c r="C3" s="2"/>
      <c r="D3" s="46"/>
      <c r="E3" s="1"/>
      <c r="F3" s="1"/>
      <c r="G3" s="1"/>
      <c r="H3" s="1"/>
      <c r="I3" s="1"/>
      <c r="J3" s="1"/>
      <c r="K3" s="1"/>
      <c r="L3" s="1"/>
    </row>
    <row r="4" spans="1:12" ht="16.5" customHeight="1" thickBot="1">
      <c r="A4" s="3"/>
      <c r="B4" s="4"/>
      <c r="C4" s="70" t="s">
        <v>31</v>
      </c>
      <c r="D4" s="71"/>
      <c r="E4" s="80" t="s">
        <v>0</v>
      </c>
      <c r="F4" s="84"/>
      <c r="G4" s="84"/>
      <c r="H4" s="84"/>
      <c r="I4" s="84"/>
      <c r="J4" s="84"/>
      <c r="K4" s="84"/>
      <c r="L4" s="81"/>
    </row>
    <row r="5" spans="1:12" ht="32.25" customHeight="1" thickBot="1">
      <c r="A5" s="3"/>
      <c r="B5" s="5" t="s">
        <v>1</v>
      </c>
      <c r="C5" s="85" t="s">
        <v>32</v>
      </c>
      <c r="D5" s="88" t="s">
        <v>33</v>
      </c>
      <c r="E5" s="80" t="s">
        <v>2</v>
      </c>
      <c r="F5" s="84"/>
      <c r="G5" s="84"/>
      <c r="H5" s="81"/>
      <c r="I5" s="80" t="s">
        <v>3</v>
      </c>
      <c r="J5" s="84"/>
      <c r="K5" s="84"/>
      <c r="L5" s="81"/>
    </row>
    <row r="6" spans="1:12" ht="18.75" customHeight="1">
      <c r="A6" s="3"/>
      <c r="B6" s="5" t="s">
        <v>4</v>
      </c>
      <c r="C6" s="86"/>
      <c r="D6" s="89"/>
      <c r="E6" s="74" t="s">
        <v>5</v>
      </c>
      <c r="F6" s="75"/>
      <c r="G6" s="75"/>
      <c r="H6" s="76"/>
      <c r="I6" s="74" t="s">
        <v>5</v>
      </c>
      <c r="J6" s="75"/>
      <c r="K6" s="75"/>
      <c r="L6" s="76"/>
    </row>
    <row r="7" spans="1:12" ht="18" customHeight="1">
      <c r="A7" s="3"/>
      <c r="B7" s="5" t="s">
        <v>6</v>
      </c>
      <c r="C7" s="86"/>
      <c r="D7" s="89"/>
      <c r="E7" s="74" t="s">
        <v>7</v>
      </c>
      <c r="F7" s="75"/>
      <c r="G7" s="75"/>
      <c r="H7" s="76"/>
      <c r="I7" s="74" t="s">
        <v>8</v>
      </c>
      <c r="J7" s="75"/>
      <c r="K7" s="75"/>
      <c r="L7" s="76"/>
    </row>
    <row r="8" spans="1:12" ht="18" customHeight="1" thickBot="1">
      <c r="A8" s="3"/>
      <c r="B8" s="5" t="s">
        <v>9</v>
      </c>
      <c r="C8" s="86"/>
      <c r="D8" s="89"/>
      <c r="E8" s="77" t="s">
        <v>10</v>
      </c>
      <c r="F8" s="78"/>
      <c r="G8" s="78"/>
      <c r="H8" s="79"/>
      <c r="I8" s="77" t="s">
        <v>10</v>
      </c>
      <c r="J8" s="78"/>
      <c r="K8" s="78"/>
      <c r="L8" s="79"/>
    </row>
    <row r="9" spans="1:12" ht="16.5" thickBot="1">
      <c r="A9" s="3"/>
      <c r="B9" s="5" t="s">
        <v>11</v>
      </c>
      <c r="C9" s="87"/>
      <c r="D9" s="90"/>
      <c r="E9" s="80" t="s">
        <v>12</v>
      </c>
      <c r="F9" s="81"/>
      <c r="G9" s="80" t="s">
        <v>13</v>
      </c>
      <c r="H9" s="81"/>
      <c r="I9" s="80" t="s">
        <v>12</v>
      </c>
      <c r="J9" s="81"/>
      <c r="K9" s="80" t="s">
        <v>13</v>
      </c>
      <c r="L9" s="81"/>
    </row>
    <row r="10" spans="1:12" ht="16.5" thickBot="1">
      <c r="A10" s="3"/>
      <c r="B10" s="6"/>
      <c r="C10" s="70" t="s">
        <v>14</v>
      </c>
      <c r="D10" s="71"/>
      <c r="E10" s="36" t="s">
        <v>14</v>
      </c>
      <c r="F10" s="36" t="s">
        <v>15</v>
      </c>
      <c r="G10" s="36" t="s">
        <v>14</v>
      </c>
      <c r="H10" s="36" t="s">
        <v>16</v>
      </c>
      <c r="I10" s="36" t="s">
        <v>14</v>
      </c>
      <c r="J10" s="36" t="s">
        <v>16</v>
      </c>
      <c r="K10" s="36" t="s">
        <v>14</v>
      </c>
      <c r="L10" s="36" t="s">
        <v>16</v>
      </c>
    </row>
    <row r="11" spans="1:12" ht="15.75" customHeight="1" thickBot="1">
      <c r="A11" s="1"/>
      <c r="B11" s="8" t="s">
        <v>40</v>
      </c>
      <c r="C11" s="48">
        <v>31</v>
      </c>
      <c r="D11" s="49">
        <v>29</v>
      </c>
      <c r="E11" s="38">
        <v>21</v>
      </c>
      <c r="F11" s="48">
        <f>E11*8</f>
        <v>168</v>
      </c>
      <c r="G11" s="38">
        <v>25</v>
      </c>
      <c r="H11" s="48">
        <f>21*7+4*5</f>
        <v>167</v>
      </c>
      <c r="I11" s="39">
        <f>E11</f>
        <v>21</v>
      </c>
      <c r="J11" s="19">
        <f>I11*7.2</f>
        <v>151.20000000000002</v>
      </c>
      <c r="K11" s="38">
        <f>G11</f>
        <v>25</v>
      </c>
      <c r="L11" s="22">
        <f>K11*6</f>
        <v>150</v>
      </c>
    </row>
    <row r="12" spans="1:12" ht="18" customHeight="1" thickBot="1">
      <c r="A12" s="1"/>
      <c r="B12" s="9" t="s">
        <v>17</v>
      </c>
      <c r="C12" s="50">
        <v>28</v>
      </c>
      <c r="D12" s="51">
        <v>28</v>
      </c>
      <c r="E12" s="52">
        <v>20</v>
      </c>
      <c r="F12" s="50">
        <f>E12*8</f>
        <v>160</v>
      </c>
      <c r="G12" s="52">
        <v>24</v>
      </c>
      <c r="H12" s="48">
        <f>20*7+4*5</f>
        <v>160</v>
      </c>
      <c r="I12" s="39">
        <f aca="true" t="shared" si="0" ref="I12:I17">E12</f>
        <v>20</v>
      </c>
      <c r="J12" s="20">
        <f>I12*7.2</f>
        <v>144</v>
      </c>
      <c r="K12" s="38">
        <f aca="true" t="shared" si="1" ref="K12:K17">G12</f>
        <v>24</v>
      </c>
      <c r="L12" s="23">
        <f>K12*6</f>
        <v>144</v>
      </c>
    </row>
    <row r="13" spans="1:12" ht="15.75" thickBot="1">
      <c r="A13" s="1"/>
      <c r="B13" s="25" t="s">
        <v>37</v>
      </c>
      <c r="C13" s="53">
        <v>31</v>
      </c>
      <c r="D13" s="54">
        <v>27</v>
      </c>
      <c r="E13" s="55">
        <v>18</v>
      </c>
      <c r="F13" s="53">
        <f aca="true" t="shared" si="2" ref="F13:F27">E13*8</f>
        <v>144</v>
      </c>
      <c r="G13" s="55">
        <v>23</v>
      </c>
      <c r="H13" s="48">
        <f>18*7+5*5</f>
        <v>151</v>
      </c>
      <c r="I13" s="39">
        <f t="shared" si="0"/>
        <v>18</v>
      </c>
      <c r="J13" s="26">
        <f>I13*7.2</f>
        <v>129.6</v>
      </c>
      <c r="K13" s="38">
        <f t="shared" si="1"/>
        <v>23</v>
      </c>
      <c r="L13" s="29">
        <f>K13*6</f>
        <v>138</v>
      </c>
    </row>
    <row r="14" spans="1:12" ht="20.25" customHeight="1" thickBot="1">
      <c r="A14" s="3"/>
      <c r="B14" s="30" t="s">
        <v>18</v>
      </c>
      <c r="C14" s="44">
        <f>SUM(C11:C13)</f>
        <v>90</v>
      </c>
      <c r="D14" s="56">
        <f>SUM(D11:D13)</f>
        <v>84</v>
      </c>
      <c r="E14" s="36">
        <f aca="true" t="shared" si="3" ref="E14:L14">SUM(E11:E13)</f>
        <v>59</v>
      </c>
      <c r="F14" s="41">
        <f>SUM(F11:F13)</f>
        <v>472</v>
      </c>
      <c r="G14" s="36">
        <f t="shared" si="3"/>
        <v>72</v>
      </c>
      <c r="H14" s="36">
        <f t="shared" si="3"/>
        <v>478</v>
      </c>
      <c r="I14" s="36">
        <f t="shared" si="3"/>
        <v>59</v>
      </c>
      <c r="J14" s="41">
        <f>SUM(J11:J13)</f>
        <v>424.80000000000007</v>
      </c>
      <c r="K14" s="36">
        <f t="shared" si="3"/>
        <v>72</v>
      </c>
      <c r="L14" s="36">
        <f t="shared" si="3"/>
        <v>432</v>
      </c>
    </row>
    <row r="15" spans="1:12" ht="15.75" thickBot="1">
      <c r="A15" s="1"/>
      <c r="B15" s="27" t="s">
        <v>19</v>
      </c>
      <c r="C15" s="57">
        <v>30</v>
      </c>
      <c r="D15" s="58">
        <v>30</v>
      </c>
      <c r="E15" s="59">
        <v>21</v>
      </c>
      <c r="F15" s="57">
        <f t="shared" si="2"/>
        <v>168</v>
      </c>
      <c r="G15" s="59">
        <v>25</v>
      </c>
      <c r="H15" s="48">
        <f>21*7+4*5</f>
        <v>167</v>
      </c>
      <c r="I15" s="39">
        <f t="shared" si="0"/>
        <v>21</v>
      </c>
      <c r="J15" s="18">
        <f>I15*7.2</f>
        <v>151.20000000000002</v>
      </c>
      <c r="K15" s="38">
        <f t="shared" si="1"/>
        <v>25</v>
      </c>
      <c r="L15" s="28">
        <f>K15*6</f>
        <v>150</v>
      </c>
    </row>
    <row r="16" spans="1:12" ht="15.75" thickBot="1">
      <c r="A16" s="1"/>
      <c r="B16" s="9" t="s">
        <v>41</v>
      </c>
      <c r="C16" s="50">
        <v>31</v>
      </c>
      <c r="D16" s="51">
        <v>28</v>
      </c>
      <c r="E16" s="52">
        <v>20</v>
      </c>
      <c r="F16" s="50">
        <f t="shared" si="2"/>
        <v>160</v>
      </c>
      <c r="G16" s="52">
        <v>24</v>
      </c>
      <c r="H16" s="48">
        <f>20*7+4*5</f>
        <v>160</v>
      </c>
      <c r="I16" s="39">
        <f t="shared" si="0"/>
        <v>20</v>
      </c>
      <c r="J16" s="20">
        <f>I16*7.2</f>
        <v>144</v>
      </c>
      <c r="K16" s="38">
        <f t="shared" si="1"/>
        <v>24</v>
      </c>
      <c r="L16" s="23">
        <f>K16*6</f>
        <v>144</v>
      </c>
    </row>
    <row r="17" spans="1:12" ht="15.75" thickBot="1">
      <c r="A17" s="1"/>
      <c r="B17" s="25" t="s">
        <v>20</v>
      </c>
      <c r="C17" s="53">
        <v>30</v>
      </c>
      <c r="D17" s="54">
        <v>30</v>
      </c>
      <c r="E17" s="55">
        <v>21</v>
      </c>
      <c r="F17" s="53">
        <f t="shared" si="2"/>
        <v>168</v>
      </c>
      <c r="G17" s="55">
        <v>26</v>
      </c>
      <c r="H17" s="48">
        <f>21*7+5*5</f>
        <v>172</v>
      </c>
      <c r="I17" s="39">
        <f t="shared" si="0"/>
        <v>21</v>
      </c>
      <c r="J17" s="26">
        <f>I17*7.2</f>
        <v>151.20000000000002</v>
      </c>
      <c r="K17" s="38">
        <f t="shared" si="1"/>
        <v>26</v>
      </c>
      <c r="L17" s="29">
        <f>K17*6</f>
        <v>156</v>
      </c>
    </row>
    <row r="18" spans="1:12" ht="20.25" customHeight="1" thickBot="1">
      <c r="A18" s="3"/>
      <c r="B18" s="30" t="s">
        <v>21</v>
      </c>
      <c r="C18" s="44">
        <f>SUM(C15:C17)</f>
        <v>91</v>
      </c>
      <c r="D18" s="56">
        <f>SUM(D15:D17)</f>
        <v>88</v>
      </c>
      <c r="E18" s="36">
        <f aca="true" t="shared" si="4" ref="E18:L18">SUM(E15:E17)</f>
        <v>62</v>
      </c>
      <c r="F18" s="41">
        <f t="shared" si="4"/>
        <v>496</v>
      </c>
      <c r="G18" s="36">
        <f t="shared" si="4"/>
        <v>75</v>
      </c>
      <c r="H18" s="60">
        <f t="shared" si="4"/>
        <v>499</v>
      </c>
      <c r="I18" s="36">
        <f t="shared" si="4"/>
        <v>62</v>
      </c>
      <c r="J18" s="32">
        <f t="shared" si="4"/>
        <v>446.4000000000001</v>
      </c>
      <c r="K18" s="36">
        <f t="shared" si="4"/>
        <v>75</v>
      </c>
      <c r="L18" s="32">
        <f t="shared" si="4"/>
        <v>450</v>
      </c>
    </row>
    <row r="19" spans="1:12" ht="22.5" customHeight="1" thickBot="1">
      <c r="A19" s="3"/>
      <c r="B19" s="7" t="s">
        <v>22</v>
      </c>
      <c r="C19" s="44">
        <f>C14+C18</f>
        <v>181</v>
      </c>
      <c r="D19" s="61">
        <f>D14+D18</f>
        <v>172</v>
      </c>
      <c r="E19" s="36">
        <f>E14+E18</f>
        <v>121</v>
      </c>
      <c r="F19" s="41">
        <f aca="true" t="shared" si="5" ref="F19:L19">F14+F18</f>
        <v>968</v>
      </c>
      <c r="G19" s="36">
        <f t="shared" si="5"/>
        <v>147</v>
      </c>
      <c r="H19" s="62">
        <f t="shared" si="5"/>
        <v>977</v>
      </c>
      <c r="I19" s="12">
        <f t="shared" si="5"/>
        <v>121</v>
      </c>
      <c r="J19" s="33">
        <f t="shared" si="5"/>
        <v>871.2000000000002</v>
      </c>
      <c r="K19" s="36">
        <f t="shared" si="5"/>
        <v>147</v>
      </c>
      <c r="L19" s="31">
        <f t="shared" si="5"/>
        <v>882</v>
      </c>
    </row>
    <row r="20" spans="1:12" ht="15.75" thickBot="1">
      <c r="A20" s="1"/>
      <c r="B20" s="27" t="s">
        <v>35</v>
      </c>
      <c r="C20" s="57">
        <v>31</v>
      </c>
      <c r="D20" s="58">
        <v>30</v>
      </c>
      <c r="E20" s="59">
        <v>21</v>
      </c>
      <c r="F20" s="57">
        <f t="shared" si="2"/>
        <v>168</v>
      </c>
      <c r="G20" s="59">
        <v>25</v>
      </c>
      <c r="H20" s="48">
        <f>21*7+4*5</f>
        <v>167</v>
      </c>
      <c r="I20" s="39">
        <f>E20</f>
        <v>21</v>
      </c>
      <c r="J20" s="18">
        <f>I20*7.2</f>
        <v>151.20000000000002</v>
      </c>
      <c r="K20" s="38">
        <f>G20</f>
        <v>25</v>
      </c>
      <c r="L20" s="28">
        <f>K20*6</f>
        <v>150</v>
      </c>
    </row>
    <row r="21" spans="1:12" ht="15.75" customHeight="1" thickBot="1">
      <c r="A21" s="1"/>
      <c r="B21" s="9" t="s">
        <v>36</v>
      </c>
      <c r="C21" s="50">
        <v>31</v>
      </c>
      <c r="D21" s="51">
        <v>30</v>
      </c>
      <c r="E21" s="52">
        <v>21</v>
      </c>
      <c r="F21" s="50">
        <f t="shared" si="2"/>
        <v>168</v>
      </c>
      <c r="G21" s="52">
        <v>25</v>
      </c>
      <c r="H21" s="48">
        <f>21*7+4*5</f>
        <v>167</v>
      </c>
      <c r="I21" s="39">
        <f>E21</f>
        <v>21</v>
      </c>
      <c r="J21" s="20">
        <f>I21*7.2</f>
        <v>151.20000000000002</v>
      </c>
      <c r="K21" s="38">
        <f>G21</f>
        <v>25</v>
      </c>
      <c r="L21" s="23">
        <f>K21*6</f>
        <v>150</v>
      </c>
    </row>
    <row r="22" spans="1:12" ht="15.75" customHeight="1" thickBot="1">
      <c r="A22" s="1"/>
      <c r="B22" s="25" t="s">
        <v>29</v>
      </c>
      <c r="C22" s="53">
        <v>30</v>
      </c>
      <c r="D22" s="54">
        <v>30</v>
      </c>
      <c r="E22" s="55">
        <v>20</v>
      </c>
      <c r="F22" s="53">
        <f t="shared" si="2"/>
        <v>160</v>
      </c>
      <c r="G22" s="55">
        <v>25</v>
      </c>
      <c r="H22" s="48">
        <f>20*7+5*5</f>
        <v>165</v>
      </c>
      <c r="I22" s="39">
        <f>E22</f>
        <v>20</v>
      </c>
      <c r="J22" s="26">
        <f>I22*7.2</f>
        <v>144</v>
      </c>
      <c r="K22" s="38">
        <f>G22</f>
        <v>25</v>
      </c>
      <c r="L22" s="29">
        <f>K22*6</f>
        <v>150</v>
      </c>
    </row>
    <row r="23" spans="1:12" ht="18.75" customHeight="1" thickBot="1">
      <c r="A23" s="3"/>
      <c r="B23" s="7" t="s">
        <v>23</v>
      </c>
      <c r="C23" s="44">
        <f>SUM(C20:C22)</f>
        <v>92</v>
      </c>
      <c r="D23" s="61">
        <f>SUM(D20:D22)</f>
        <v>90</v>
      </c>
      <c r="E23" s="36">
        <f aca="true" t="shared" si="6" ref="E23:L23">SUM(E20:E22)</f>
        <v>62</v>
      </c>
      <c r="F23" s="41">
        <f t="shared" si="6"/>
        <v>496</v>
      </c>
      <c r="G23" s="36">
        <f t="shared" si="6"/>
        <v>75</v>
      </c>
      <c r="H23" s="62">
        <f t="shared" si="6"/>
        <v>499</v>
      </c>
      <c r="I23" s="12">
        <f t="shared" si="6"/>
        <v>62</v>
      </c>
      <c r="J23" s="33">
        <f t="shared" si="6"/>
        <v>446.40000000000003</v>
      </c>
      <c r="K23" s="36">
        <f t="shared" si="6"/>
        <v>75</v>
      </c>
      <c r="L23" s="31">
        <f t="shared" si="6"/>
        <v>450</v>
      </c>
    </row>
    <row r="24" spans="1:12" ht="17.25" customHeight="1" thickBot="1">
      <c r="A24" s="3"/>
      <c r="B24" s="7" t="s">
        <v>24</v>
      </c>
      <c r="C24" s="44">
        <f aca="true" t="shared" si="7" ref="C24:L24">C19+C23</f>
        <v>273</v>
      </c>
      <c r="D24" s="56">
        <f t="shared" si="7"/>
        <v>262</v>
      </c>
      <c r="E24" s="44">
        <f t="shared" si="7"/>
        <v>183</v>
      </c>
      <c r="F24" s="41">
        <f t="shared" si="7"/>
        <v>1464</v>
      </c>
      <c r="G24" s="44">
        <f t="shared" si="7"/>
        <v>222</v>
      </c>
      <c r="H24" s="56">
        <f t="shared" si="7"/>
        <v>1476</v>
      </c>
      <c r="I24" s="44">
        <f t="shared" si="7"/>
        <v>183</v>
      </c>
      <c r="J24" s="44">
        <f t="shared" si="7"/>
        <v>1317.6000000000001</v>
      </c>
      <c r="K24" s="44">
        <f t="shared" si="7"/>
        <v>222</v>
      </c>
      <c r="L24" s="36">
        <f t="shared" si="7"/>
        <v>1332</v>
      </c>
    </row>
    <row r="25" spans="1:12" ht="16.5" customHeight="1" thickBot="1">
      <c r="A25" s="1"/>
      <c r="B25" s="8" t="s">
        <v>30</v>
      </c>
      <c r="C25" s="48">
        <v>31</v>
      </c>
      <c r="D25" s="49">
        <v>31</v>
      </c>
      <c r="E25" s="38">
        <v>23</v>
      </c>
      <c r="F25" s="48">
        <f t="shared" si="2"/>
        <v>184</v>
      </c>
      <c r="G25" s="38">
        <v>27</v>
      </c>
      <c r="H25" s="48">
        <f>23*7+4*5</f>
        <v>181</v>
      </c>
      <c r="I25" s="39">
        <f>E25</f>
        <v>23</v>
      </c>
      <c r="J25" s="19">
        <f>I25*7.2</f>
        <v>165.6</v>
      </c>
      <c r="K25" s="38">
        <f>G25</f>
        <v>27</v>
      </c>
      <c r="L25" s="22">
        <f>K25*6</f>
        <v>162</v>
      </c>
    </row>
    <row r="26" spans="1:12" ht="15.75" thickBot="1">
      <c r="A26" s="1"/>
      <c r="B26" s="9" t="s">
        <v>25</v>
      </c>
      <c r="C26" s="50">
        <v>30</v>
      </c>
      <c r="D26" s="51">
        <v>30</v>
      </c>
      <c r="E26" s="52">
        <v>22</v>
      </c>
      <c r="F26" s="50">
        <f t="shared" si="2"/>
        <v>176</v>
      </c>
      <c r="G26" s="52">
        <v>26</v>
      </c>
      <c r="H26" s="48">
        <f>22*7+4*5</f>
        <v>174</v>
      </c>
      <c r="I26" s="39">
        <f>E26</f>
        <v>22</v>
      </c>
      <c r="J26" s="20">
        <f>I26*7.2</f>
        <v>158.4</v>
      </c>
      <c r="K26" s="38">
        <f>G26</f>
        <v>26</v>
      </c>
      <c r="L26" s="23">
        <f>K26*6</f>
        <v>156</v>
      </c>
    </row>
    <row r="27" spans="1:12" ht="17.25" customHeight="1" thickBot="1">
      <c r="A27" s="1"/>
      <c r="B27" s="10" t="s">
        <v>38</v>
      </c>
      <c r="C27" s="63">
        <v>31</v>
      </c>
      <c r="D27" s="64">
        <v>28</v>
      </c>
      <c r="E27" s="65">
        <v>18</v>
      </c>
      <c r="F27" s="63">
        <f t="shared" si="2"/>
        <v>144</v>
      </c>
      <c r="G27" s="65">
        <v>23</v>
      </c>
      <c r="H27" s="48">
        <f>19*7+4*5</f>
        <v>153</v>
      </c>
      <c r="I27" s="39">
        <f>E27</f>
        <v>18</v>
      </c>
      <c r="J27" s="21">
        <f>I27*7.2</f>
        <v>129.6</v>
      </c>
      <c r="K27" s="38">
        <f>G27</f>
        <v>23</v>
      </c>
      <c r="L27" s="24">
        <f>K27*6</f>
        <v>138</v>
      </c>
    </row>
    <row r="28" spans="1:12" ht="22.5" customHeight="1" thickBot="1">
      <c r="A28" s="3"/>
      <c r="B28" s="6" t="s">
        <v>26</v>
      </c>
      <c r="C28" s="44">
        <f>SUM(C25:C27)</f>
        <v>92</v>
      </c>
      <c r="D28" s="66">
        <f>SUM(D25:D27)</f>
        <v>89</v>
      </c>
      <c r="E28" s="37">
        <f aca="true" t="shared" si="8" ref="E28:L28">SUM(E25:E27)</f>
        <v>63</v>
      </c>
      <c r="F28" s="41">
        <f t="shared" si="8"/>
        <v>504</v>
      </c>
      <c r="G28" s="37">
        <f t="shared" si="8"/>
        <v>76</v>
      </c>
      <c r="H28" s="34">
        <f t="shared" si="8"/>
        <v>508</v>
      </c>
      <c r="I28" s="11">
        <f t="shared" si="8"/>
        <v>63</v>
      </c>
      <c r="J28" s="34">
        <f t="shared" si="8"/>
        <v>453.6</v>
      </c>
      <c r="K28" s="37">
        <f t="shared" si="8"/>
        <v>76</v>
      </c>
      <c r="L28" s="35">
        <f t="shared" si="8"/>
        <v>456</v>
      </c>
    </row>
    <row r="29" spans="1:12" ht="16.5" thickBot="1">
      <c r="A29" s="3"/>
      <c r="B29" s="7" t="s">
        <v>27</v>
      </c>
      <c r="C29" s="44">
        <f aca="true" t="shared" si="9" ref="C29:L29">C24+C28</f>
        <v>365</v>
      </c>
      <c r="D29" s="56">
        <f t="shared" si="9"/>
        <v>351</v>
      </c>
      <c r="E29" s="44">
        <f t="shared" si="9"/>
        <v>246</v>
      </c>
      <c r="F29" s="41">
        <f t="shared" si="9"/>
        <v>1968</v>
      </c>
      <c r="G29" s="44">
        <f t="shared" si="9"/>
        <v>298</v>
      </c>
      <c r="H29" s="44">
        <f t="shared" si="9"/>
        <v>1984</v>
      </c>
      <c r="I29" s="44">
        <f t="shared" si="9"/>
        <v>246</v>
      </c>
      <c r="J29" s="44">
        <f t="shared" si="9"/>
        <v>1771.2000000000003</v>
      </c>
      <c r="K29" s="44">
        <f t="shared" si="9"/>
        <v>298</v>
      </c>
      <c r="L29" s="36">
        <f t="shared" si="9"/>
        <v>1788</v>
      </c>
    </row>
    <row r="30" spans="1:12" ht="37.5" customHeight="1" thickBot="1">
      <c r="A30" s="3"/>
      <c r="B30" s="7" t="s">
        <v>28</v>
      </c>
      <c r="C30" s="67"/>
      <c r="D30" s="68">
        <f>D29/12</f>
        <v>29.25</v>
      </c>
      <c r="E30" s="40">
        <f>E29/12</f>
        <v>20.5</v>
      </c>
      <c r="F30" s="67">
        <f aca="true" t="shared" si="10" ref="F30:L30">F29/12</f>
        <v>164</v>
      </c>
      <c r="G30" s="40">
        <f t="shared" si="10"/>
        <v>24.833333333333332</v>
      </c>
      <c r="H30" s="67">
        <f t="shared" si="10"/>
        <v>165.33333333333334</v>
      </c>
      <c r="I30" s="41">
        <f t="shared" si="10"/>
        <v>20.5</v>
      </c>
      <c r="J30" s="42">
        <f t="shared" si="10"/>
        <v>147.60000000000002</v>
      </c>
      <c r="K30" s="40">
        <f t="shared" si="10"/>
        <v>24.833333333333332</v>
      </c>
      <c r="L30" s="43">
        <f t="shared" si="10"/>
        <v>149</v>
      </c>
    </row>
    <row r="31" spans="1:12" ht="17.25">
      <c r="A31" s="13"/>
      <c r="B31" s="14"/>
      <c r="C31" s="15"/>
      <c r="D31" s="47"/>
      <c r="E31" s="16"/>
      <c r="F31" s="13"/>
      <c r="G31" s="13"/>
      <c r="H31" s="13"/>
      <c r="I31" s="13"/>
      <c r="J31" s="13"/>
      <c r="K31" s="13"/>
      <c r="L31" s="13"/>
    </row>
    <row r="32" spans="1:10" ht="12.75">
      <c r="A32" s="17"/>
      <c r="B32" s="72" t="s">
        <v>34</v>
      </c>
      <c r="C32" s="73"/>
      <c r="D32" s="73"/>
      <c r="E32" s="73"/>
      <c r="F32" s="73"/>
      <c r="G32" s="73"/>
      <c r="H32" s="73"/>
      <c r="I32" s="73"/>
      <c r="J32" s="73"/>
    </row>
    <row r="33" ht="12.75">
      <c r="A33" s="17"/>
    </row>
  </sheetData>
  <sheetProtection/>
  <mergeCells count="19">
    <mergeCell ref="B2:L2"/>
    <mergeCell ref="C4:D4"/>
    <mergeCell ref="E4:L4"/>
    <mergeCell ref="C5:C9"/>
    <mergeCell ref="D5:D9"/>
    <mergeCell ref="E5:H5"/>
    <mergeCell ref="I5:L5"/>
    <mergeCell ref="E6:H6"/>
    <mergeCell ref="I6:L6"/>
    <mergeCell ref="E7:H7"/>
    <mergeCell ref="C10:D10"/>
    <mergeCell ref="B32:J32"/>
    <mergeCell ref="I7:L7"/>
    <mergeCell ref="E8:H8"/>
    <mergeCell ref="I8:L8"/>
    <mergeCell ref="E9:F9"/>
    <mergeCell ref="G9:H9"/>
    <mergeCell ref="I9:J9"/>
    <mergeCell ref="K9:L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2016-10-07T05:36:21Z</cp:lastPrinted>
  <dcterms:created xsi:type="dcterms:W3CDTF">1996-10-08T23:32:33Z</dcterms:created>
  <dcterms:modified xsi:type="dcterms:W3CDTF">2017-12-14T05:15:12Z</dcterms:modified>
  <cp:category/>
  <cp:version/>
  <cp:contentType/>
  <cp:contentStatus/>
</cp:coreProperties>
</file>